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ксим\Desktop\"/>
    </mc:Choice>
  </mc:AlternateContent>
  <bookViews>
    <workbookView xWindow="0" yWindow="0" windowWidth="20490" windowHeight="766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F33" i="1" l="1"/>
  <c r="F28" i="1"/>
  <c r="F30" i="1" s="1"/>
  <c r="F12" i="1"/>
  <c r="F36" i="1" s="1"/>
  <c r="F9" i="1"/>
  <c r="E33" i="1"/>
  <c r="E28" i="1"/>
  <c r="E29" i="1" s="1"/>
  <c r="E12" i="1"/>
  <c r="E9" i="1"/>
  <c r="D33" i="1"/>
  <c r="D28" i="1"/>
  <c r="D12" i="1"/>
  <c r="D36" i="1" s="1"/>
  <c r="D9" i="1"/>
  <c r="C33" i="1"/>
  <c r="C28" i="1"/>
  <c r="C29" i="1" s="1"/>
  <c r="C12" i="1"/>
  <c r="C9" i="1"/>
  <c r="F29" i="1" l="1"/>
  <c r="F32" i="1"/>
  <c r="F13" i="1"/>
  <c r="F37" i="1" s="1"/>
  <c r="F31" i="1"/>
  <c r="E36" i="1"/>
  <c r="E13" i="1"/>
  <c r="E37" i="1" s="1"/>
  <c r="E32" i="1"/>
  <c r="E34" i="1" s="1"/>
  <c r="E31" i="1"/>
  <c r="D13" i="1"/>
  <c r="D37" i="1" s="1"/>
  <c r="D31" i="1"/>
  <c r="C36" i="1"/>
  <c r="C13" i="1"/>
  <c r="C32" i="1"/>
  <c r="C34" i="1" s="1"/>
  <c r="C37" i="1"/>
  <c r="C31" i="1"/>
  <c r="E35" i="1"/>
  <c r="D30" i="1"/>
  <c r="D32" i="1"/>
  <c r="C30" i="1"/>
  <c r="D29" i="1"/>
  <c r="E30" i="1"/>
  <c r="B33" i="1"/>
  <c r="B28" i="1"/>
  <c r="B12" i="1"/>
  <c r="B36" i="1" s="1"/>
  <c r="B9" i="1"/>
  <c r="F35" i="1" l="1"/>
  <c r="F34" i="1"/>
  <c r="C35" i="1"/>
  <c r="B13" i="1"/>
  <c r="B37" i="1" s="1"/>
  <c r="B32" i="1"/>
  <c r="B35" i="1" s="1"/>
  <c r="D35" i="1"/>
  <c r="D34" i="1"/>
  <c r="B30" i="1"/>
  <c r="B29" i="1"/>
  <c r="B31" i="1"/>
  <c r="B34" i="1" l="1"/>
</calcChain>
</file>

<file path=xl/sharedStrings.xml><?xml version="1.0" encoding="utf-8"?>
<sst xmlns="http://schemas.openxmlformats.org/spreadsheetml/2006/main" count="40" uniqueCount="40">
  <si>
    <t>Название</t>
  </si>
  <si>
    <t>Тикер</t>
  </si>
  <si>
    <t>Отрасль</t>
  </si>
  <si>
    <t>Денежные средства</t>
  </si>
  <si>
    <t>Внеоборотные активы</t>
  </si>
  <si>
    <t>Оборотные активы</t>
  </si>
  <si>
    <t>Итого активы</t>
  </si>
  <si>
    <t>Долгосрочные обязательсва</t>
  </si>
  <si>
    <t>Краткосрочные обазательства</t>
  </si>
  <si>
    <t>Итого обазятельства</t>
  </si>
  <si>
    <t>Итого капитал</t>
  </si>
  <si>
    <t>Баланс</t>
  </si>
  <si>
    <t>Отчет о прибылях и убытках</t>
  </si>
  <si>
    <t>Выручка</t>
  </si>
  <si>
    <t>Операционная прибыль</t>
  </si>
  <si>
    <t>Прибыль до налогов</t>
  </si>
  <si>
    <t>Чистая прибыль</t>
  </si>
  <si>
    <t>Финансовые доходы</t>
  </si>
  <si>
    <t>Финансовые расходы</t>
  </si>
  <si>
    <t>Амортизация</t>
  </si>
  <si>
    <t>Мультипликаторы</t>
  </si>
  <si>
    <t>Рыночные данные</t>
  </si>
  <si>
    <t>Количество АО</t>
  </si>
  <si>
    <t>Цена АО</t>
  </si>
  <si>
    <t>Количество АП</t>
  </si>
  <si>
    <t>Цена АП</t>
  </si>
  <si>
    <t>Капитализация</t>
  </si>
  <si>
    <t>P/E</t>
  </si>
  <si>
    <t>P/S</t>
  </si>
  <si>
    <t>P/Bv</t>
  </si>
  <si>
    <t>EV</t>
  </si>
  <si>
    <t>EBITDA</t>
  </si>
  <si>
    <t>EV/EBITDA</t>
  </si>
  <si>
    <t>EV/S</t>
  </si>
  <si>
    <t>Debt/EBITDA</t>
  </si>
  <si>
    <t>ROE</t>
  </si>
  <si>
    <t>Год</t>
  </si>
  <si>
    <t>ОГК-2</t>
  </si>
  <si>
    <t>OGKB</t>
  </si>
  <si>
    <t>Энергогенерация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</si>
</sst>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#,##0.000000\ &quot;₽&quot;"/>
    <numFmt numFmtId="170" formatCode="#,##0.00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3" fontId="2" fillId="0" borderId="0" xfId="0" applyNumberFormat="1" applyFont="1"/>
    <xf numFmtId="17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8832"/>
        <c:axId val="182503240"/>
      </c:barChart>
      <c:catAx>
        <c:axId val="346658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503240"/>
        <c:crosses val="autoZero"/>
        <c:auto val="1"/>
        <c:lblAlgn val="ctr"/>
        <c:lblOffset val="100"/>
        <c:noMultiLvlLbl val="0"/>
      </c:catAx>
      <c:valAx>
        <c:axId val="1825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65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66" zoomScaleNormal="66" workbookViewId="0">
      <selection activeCell="G20" sqref="G18:G20"/>
    </sheetView>
  </sheetViews>
  <sheetFormatPr defaultRowHeight="15" x14ac:dyDescent="0.25"/>
  <cols>
    <col min="1" max="1" width="30" customWidth="1"/>
    <col min="2" max="2" width="25.85546875" customWidth="1"/>
    <col min="3" max="3" width="26" customWidth="1"/>
    <col min="4" max="4" width="25.5703125" customWidth="1"/>
    <col min="5" max="5" width="31" customWidth="1"/>
    <col min="6" max="6" width="28" customWidth="1"/>
    <col min="7" max="7" width="20.42578125" bestFit="1" customWidth="1"/>
    <col min="8" max="8" width="18.140625" bestFit="1" customWidth="1"/>
  </cols>
  <sheetData>
    <row r="1" spans="1:8" x14ac:dyDescent="0.25">
      <c r="A1" t="s">
        <v>0</v>
      </c>
      <c r="B1" t="s">
        <v>37</v>
      </c>
    </row>
    <row r="2" spans="1:8" x14ac:dyDescent="0.25">
      <c r="A2" t="s">
        <v>1</v>
      </c>
      <c r="B2" t="s">
        <v>38</v>
      </c>
    </row>
    <row r="3" spans="1:8" x14ac:dyDescent="0.25">
      <c r="A3" t="s">
        <v>2</v>
      </c>
      <c r="B3" t="s">
        <v>39</v>
      </c>
    </row>
    <row r="4" spans="1:8" x14ac:dyDescent="0.25">
      <c r="A4" t="s">
        <v>36</v>
      </c>
      <c r="B4">
        <v>2018</v>
      </c>
      <c r="C4">
        <v>2017</v>
      </c>
      <c r="D4">
        <v>2016</v>
      </c>
      <c r="E4">
        <v>2015</v>
      </c>
      <c r="F4">
        <v>2014</v>
      </c>
    </row>
    <row r="5" spans="1:8" x14ac:dyDescent="0.25">
      <c r="A5" s="5" t="s">
        <v>11</v>
      </c>
      <c r="B5" s="5"/>
    </row>
    <row r="6" spans="1:8" x14ac:dyDescent="0.25">
      <c r="A6" t="s">
        <v>3</v>
      </c>
      <c r="B6" s="1">
        <v>6577568000</v>
      </c>
      <c r="C6" s="1">
        <v>5140926000</v>
      </c>
      <c r="D6" s="1">
        <v>4538684000</v>
      </c>
      <c r="E6" s="1">
        <v>7544369000</v>
      </c>
      <c r="F6" s="1">
        <v>13055599000</v>
      </c>
    </row>
    <row r="7" spans="1:8" x14ac:dyDescent="0.25">
      <c r="A7" t="s">
        <v>4</v>
      </c>
      <c r="B7" s="1">
        <v>178439625000</v>
      </c>
      <c r="C7" s="1">
        <v>186251352000</v>
      </c>
      <c r="D7" s="1">
        <v>186844355000</v>
      </c>
      <c r="E7" s="1">
        <v>180480772000</v>
      </c>
      <c r="F7" s="1">
        <v>146704630000</v>
      </c>
    </row>
    <row r="8" spans="1:8" x14ac:dyDescent="0.25">
      <c r="A8" t="s">
        <v>5</v>
      </c>
      <c r="B8" s="1">
        <v>34941795000</v>
      </c>
      <c r="C8" s="1">
        <v>29808432000</v>
      </c>
      <c r="D8" s="1">
        <v>29563681000</v>
      </c>
      <c r="E8" s="1">
        <v>34896273000</v>
      </c>
      <c r="F8" s="1">
        <v>34660478000</v>
      </c>
    </row>
    <row r="9" spans="1:8" x14ac:dyDescent="0.25">
      <c r="A9" t="s">
        <v>6</v>
      </c>
      <c r="B9" s="1">
        <f>B8+B7</f>
        <v>213381420000</v>
      </c>
      <c r="C9" s="1">
        <f>C8+C7</f>
        <v>216059784000</v>
      </c>
      <c r="D9" s="1">
        <f>D8+D7</f>
        <v>216408036000</v>
      </c>
      <c r="E9" s="1">
        <f>E8+E7</f>
        <v>215377045000</v>
      </c>
      <c r="F9" s="1">
        <f>F8+F7</f>
        <v>181365108000</v>
      </c>
    </row>
    <row r="10" spans="1:8" x14ac:dyDescent="0.25">
      <c r="A10" t="s">
        <v>7</v>
      </c>
      <c r="B10" s="1">
        <v>58880319000</v>
      </c>
      <c r="C10" s="1">
        <v>73542506000</v>
      </c>
      <c r="D10" s="1">
        <v>51922954000</v>
      </c>
      <c r="E10" s="1">
        <v>50524960000</v>
      </c>
      <c r="F10" s="1">
        <v>50619542000</v>
      </c>
    </row>
    <row r="11" spans="1:8" x14ac:dyDescent="0.25">
      <c r="A11" t="s">
        <v>8</v>
      </c>
      <c r="B11" s="1">
        <v>27185529000</v>
      </c>
      <c r="C11" s="1">
        <v>21504680000</v>
      </c>
      <c r="D11" s="1">
        <v>49694182000</v>
      </c>
      <c r="E11" s="1">
        <v>49651023000</v>
      </c>
      <c r="F11" s="1">
        <v>19139813000</v>
      </c>
    </row>
    <row r="12" spans="1:8" x14ac:dyDescent="0.25">
      <c r="A12" t="s">
        <v>9</v>
      </c>
      <c r="B12" s="1">
        <f>B10+B11</f>
        <v>86065848000</v>
      </c>
      <c r="C12" s="1">
        <f>C10+C11</f>
        <v>95047186000</v>
      </c>
      <c r="D12" s="1">
        <f>D10+D11</f>
        <v>101617136000</v>
      </c>
      <c r="E12" s="1">
        <f>E10+E11</f>
        <v>100175983000</v>
      </c>
      <c r="F12" s="1">
        <f>F10+F11</f>
        <v>69759355000</v>
      </c>
      <c r="G12" s="1"/>
      <c r="H12" s="3"/>
    </row>
    <row r="13" spans="1:8" x14ac:dyDescent="0.25">
      <c r="A13" t="s">
        <v>10</v>
      </c>
      <c r="B13" s="1">
        <f>B9-B12</f>
        <v>127315572000</v>
      </c>
      <c r="C13" s="1">
        <f>C9-C12</f>
        <v>121012598000</v>
      </c>
      <c r="D13" s="1">
        <f>D9-D12</f>
        <v>114790900000</v>
      </c>
      <c r="E13" s="1">
        <f>E9-E12</f>
        <v>115201062000</v>
      </c>
      <c r="F13" s="1">
        <f>F9-F12</f>
        <v>111605753000</v>
      </c>
    </row>
    <row r="14" spans="1:8" x14ac:dyDescent="0.25">
      <c r="A14" s="5" t="s">
        <v>12</v>
      </c>
      <c r="B14" s="5"/>
    </row>
    <row r="15" spans="1:8" x14ac:dyDescent="0.25">
      <c r="A15" t="s">
        <v>13</v>
      </c>
      <c r="B15" s="1">
        <v>143227002000</v>
      </c>
      <c r="C15" s="1">
        <v>141307552000</v>
      </c>
      <c r="D15" s="1">
        <v>134397876000</v>
      </c>
      <c r="E15" s="1">
        <v>112233374000</v>
      </c>
      <c r="F15" s="1">
        <v>116038297000</v>
      </c>
      <c r="G15" s="3"/>
    </row>
    <row r="16" spans="1:8" x14ac:dyDescent="0.25">
      <c r="A16" t="s">
        <v>14</v>
      </c>
      <c r="B16" s="1">
        <v>13966011000</v>
      </c>
      <c r="C16" s="1">
        <v>15551354000</v>
      </c>
      <c r="D16" s="1">
        <v>9389245000</v>
      </c>
      <c r="E16" s="1">
        <v>3918490000</v>
      </c>
      <c r="F16" s="1">
        <v>-691798000</v>
      </c>
      <c r="G16" s="1"/>
    </row>
    <row r="17" spans="1:8" x14ac:dyDescent="0.25">
      <c r="A17" t="s">
        <v>15</v>
      </c>
      <c r="B17" s="1">
        <v>10392386000</v>
      </c>
      <c r="C17" s="1">
        <v>10147714000</v>
      </c>
      <c r="D17" s="1">
        <v>4967041000</v>
      </c>
      <c r="E17" s="1">
        <v>3381924000</v>
      </c>
      <c r="F17" s="1">
        <v>-487466000</v>
      </c>
    </row>
    <row r="18" spans="1:8" x14ac:dyDescent="0.25">
      <c r="A18" t="s">
        <v>16</v>
      </c>
      <c r="B18" s="1">
        <v>8436361000</v>
      </c>
      <c r="C18" s="1">
        <v>7200861000</v>
      </c>
      <c r="D18" s="1">
        <v>3052589000</v>
      </c>
      <c r="E18" s="1">
        <v>2596623000</v>
      </c>
      <c r="F18" s="1">
        <v>-1432604000</v>
      </c>
      <c r="G18" s="7"/>
      <c r="H18" s="1"/>
    </row>
    <row r="19" spans="1:8" x14ac:dyDescent="0.25">
      <c r="A19" t="s">
        <v>17</v>
      </c>
      <c r="B19" s="1">
        <v>694635000</v>
      </c>
      <c r="C19" s="1">
        <v>731604000</v>
      </c>
      <c r="D19" s="1">
        <v>1472498000</v>
      </c>
      <c r="E19" s="1">
        <v>2632692000</v>
      </c>
      <c r="F19" s="1">
        <v>1387866000</v>
      </c>
      <c r="G19" s="7"/>
    </row>
    <row r="20" spans="1:8" x14ac:dyDescent="0.25">
      <c r="A20" t="s">
        <v>18</v>
      </c>
      <c r="B20" s="1">
        <v>4268260000</v>
      </c>
      <c r="C20" s="1">
        <v>6135244000</v>
      </c>
      <c r="D20" s="1">
        <v>5894702000</v>
      </c>
      <c r="E20" s="1">
        <v>3169258000</v>
      </c>
      <c r="F20" s="1">
        <v>1071239000</v>
      </c>
      <c r="G20" s="3"/>
    </row>
    <row r="21" spans="1:8" x14ac:dyDescent="0.25">
      <c r="A21" t="s">
        <v>19</v>
      </c>
      <c r="B21" s="1">
        <v>12970321000</v>
      </c>
      <c r="C21" s="1">
        <f>11046585000+218837000</f>
        <v>11265422000</v>
      </c>
      <c r="D21" s="1">
        <f>9302768000+231702000</f>
        <v>9534470000</v>
      </c>
      <c r="E21" s="1">
        <f>5896701000+296732000</f>
        <v>6193433000</v>
      </c>
      <c r="F21" s="1">
        <f>4730223000+239947000</f>
        <v>4970170000</v>
      </c>
    </row>
    <row r="22" spans="1:8" x14ac:dyDescent="0.25">
      <c r="A22" s="5" t="s">
        <v>21</v>
      </c>
      <c r="B22" s="5"/>
    </row>
    <row r="23" spans="1:8" x14ac:dyDescent="0.25">
      <c r="A23" t="s">
        <v>22</v>
      </c>
      <c r="B23" s="6">
        <v>110441160870</v>
      </c>
      <c r="C23" s="6">
        <v>110441160870</v>
      </c>
      <c r="D23" s="6">
        <v>110441160870</v>
      </c>
      <c r="E23" s="6">
        <v>110441160870</v>
      </c>
      <c r="F23" s="6">
        <v>110441160870</v>
      </c>
    </row>
    <row r="24" spans="1:8" x14ac:dyDescent="0.25">
      <c r="A24" t="s">
        <v>23</v>
      </c>
      <c r="B24" s="2">
        <v>0.35959999999999998</v>
      </c>
      <c r="C24" s="2">
        <v>0.4526</v>
      </c>
      <c r="D24" s="2">
        <v>0.50039999999999996</v>
      </c>
      <c r="E24" s="2">
        <v>0.223</v>
      </c>
      <c r="F24" s="2">
        <v>0.16089999999999999</v>
      </c>
    </row>
    <row r="25" spans="1:8" x14ac:dyDescent="0.25">
      <c r="A25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8" x14ac:dyDescent="0.25">
      <c r="A26" t="s"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8" x14ac:dyDescent="0.25">
      <c r="A27" s="5" t="s">
        <v>20</v>
      </c>
      <c r="B27" s="5"/>
    </row>
    <row r="28" spans="1:8" x14ac:dyDescent="0.25">
      <c r="A28" t="s">
        <v>26</v>
      </c>
      <c r="B28" s="2">
        <f>B23*B24+B25*B26</f>
        <v>39714641448.851997</v>
      </c>
      <c r="C28" s="2">
        <f>C23*C24+C25*C26</f>
        <v>49985669409.762001</v>
      </c>
      <c r="D28" s="2">
        <f>D23*D24+D25*D26</f>
        <v>55264756899.347992</v>
      </c>
      <c r="E28" s="2">
        <f>E23*E24+E25*E26</f>
        <v>24628378874.010002</v>
      </c>
      <c r="F28" s="2">
        <f>F23*F24+F25*F26</f>
        <v>17769982783.982998</v>
      </c>
    </row>
    <row r="29" spans="1:8" x14ac:dyDescent="0.25">
      <c r="A29" t="s">
        <v>27</v>
      </c>
      <c r="B29">
        <f>B28/B18</f>
        <v>4.7075559531949853</v>
      </c>
      <c r="C29">
        <f>C28/C18</f>
        <v>6.9416239821546339</v>
      </c>
      <c r="D29">
        <f>D28/D18</f>
        <v>18.104224610436582</v>
      </c>
      <c r="E29">
        <f>E28/E18</f>
        <v>9.4847726735879654</v>
      </c>
      <c r="F29">
        <f>F28/F18</f>
        <v>-12.403974010949989</v>
      </c>
    </row>
    <row r="30" spans="1:8" x14ac:dyDescent="0.25">
      <c r="A30" t="s">
        <v>28</v>
      </c>
      <c r="B30">
        <f>B28/B15</f>
        <v>0.27728459643979697</v>
      </c>
      <c r="C30">
        <f>C28/C15</f>
        <v>0.35373671613645957</v>
      </c>
      <c r="D30">
        <f>D28/D15</f>
        <v>0.4112026063518146</v>
      </c>
      <c r="E30">
        <f>E28/E15</f>
        <v>0.21943899569489911</v>
      </c>
      <c r="F30">
        <f>F28/F15</f>
        <v>0.15313894846270451</v>
      </c>
    </row>
    <row r="31" spans="1:8" x14ac:dyDescent="0.25">
      <c r="A31" t="s">
        <v>29</v>
      </c>
      <c r="B31">
        <f>B28/B13</f>
        <v>0.31193860126436063</v>
      </c>
      <c r="C31">
        <f>C28/C13</f>
        <v>0.41306169965677458</v>
      </c>
      <c r="D31">
        <f>D28/D13</f>
        <v>0.48143848422956864</v>
      </c>
      <c r="E31">
        <f>E28/E13</f>
        <v>0.21378604021905634</v>
      </c>
      <c r="F31">
        <f>F28/F13</f>
        <v>0.15922102854306264</v>
      </c>
    </row>
    <row r="32" spans="1:8" x14ac:dyDescent="0.25">
      <c r="A32" t="s">
        <v>30</v>
      </c>
      <c r="B32" s="2">
        <f>B28+B12</f>
        <v>125780489448.85199</v>
      </c>
      <c r="C32" s="2">
        <f>C28+C12</f>
        <v>145032855409.76199</v>
      </c>
      <c r="D32" s="2">
        <f>D28+D12</f>
        <v>156881892899.34799</v>
      </c>
      <c r="E32" s="2">
        <f>E28+E12</f>
        <v>124804361874.01001</v>
      </c>
      <c r="F32" s="2">
        <f>F28+F12</f>
        <v>87529337783.983002</v>
      </c>
    </row>
    <row r="33" spans="1:6" x14ac:dyDescent="0.25">
      <c r="A33" t="s">
        <v>31</v>
      </c>
      <c r="B33" s="1">
        <f>B17+B20-B19+B21</f>
        <v>26936332000</v>
      </c>
      <c r="C33" s="1">
        <f>C17+C20-C19+C21</f>
        <v>26816776000</v>
      </c>
      <c r="D33" s="1">
        <f>D17+D20-D19+D21</f>
        <v>18923715000</v>
      </c>
      <c r="E33" s="1">
        <f>E17+E20-E19+E21</f>
        <v>10111923000</v>
      </c>
      <c r="F33" s="1">
        <f>F17+F20-F19+F21</f>
        <v>4166077000</v>
      </c>
    </row>
    <row r="34" spans="1:6" x14ac:dyDescent="0.25">
      <c r="A34" t="s">
        <v>32</v>
      </c>
      <c r="B34">
        <f>B32/B33</f>
        <v>4.6695477858251815</v>
      </c>
      <c r="C34">
        <f>C32/C33</f>
        <v>5.4082882822962013</v>
      </c>
      <c r="D34">
        <f>D32/D33</f>
        <v>8.2902269929212107</v>
      </c>
      <c r="E34">
        <f>E32/E33</f>
        <v>12.342297491190351</v>
      </c>
      <c r="F34">
        <f>F32/F33</f>
        <v>21.010014405394571</v>
      </c>
    </row>
    <row r="35" spans="1:6" x14ac:dyDescent="0.25">
      <c r="A35" t="s">
        <v>33</v>
      </c>
      <c r="B35">
        <f>B32/B15</f>
        <v>0.87818978050557805</v>
      </c>
      <c r="C35">
        <f>C32/C15</f>
        <v>1.026363087867816</v>
      </c>
      <c r="D35">
        <f>D32/D15</f>
        <v>1.1672944362554361</v>
      </c>
      <c r="E35">
        <f>E32/E15</f>
        <v>1.1120075733801784</v>
      </c>
      <c r="F35">
        <f>F32/F15</f>
        <v>0.75431422251899305</v>
      </c>
    </row>
    <row r="36" spans="1:6" x14ac:dyDescent="0.25">
      <c r="A36" t="s">
        <v>34</v>
      </c>
      <c r="B36" s="1">
        <f>(B12-B6)/B33</f>
        <v>2.9509689738008871</v>
      </c>
      <c r="C36" s="1">
        <f>(C12-C6)/C33</f>
        <v>3.3526125586461251</v>
      </c>
      <c r="D36" s="1">
        <f>(D12-D6)/D33</f>
        <v>5.1299891168303899</v>
      </c>
      <c r="E36" s="1">
        <f>(E12-E6)/E33</f>
        <v>9.1606328489645339</v>
      </c>
      <c r="F36" s="1">
        <f>(F12-F6)/F33</f>
        <v>13.610827644328225</v>
      </c>
    </row>
    <row r="37" spans="1:6" x14ac:dyDescent="0.25">
      <c r="A37" t="s">
        <v>35</v>
      </c>
      <c r="B37" s="3">
        <f>(B18/B13)*100%</f>
        <v>6.6263386854201939E-2</v>
      </c>
      <c r="C37" s="3">
        <f>(C18/C13)*100%</f>
        <v>5.9505052523539742E-2</v>
      </c>
      <c r="D37" s="3">
        <f>(D18/D13)*100%</f>
        <v>2.6592604466033457E-2</v>
      </c>
      <c r="E37" s="3">
        <f>(E18/E13)*100%</f>
        <v>2.2539922418423539E-2</v>
      </c>
      <c r="F37" s="3">
        <f>(F18/F13)*100%</f>
        <v>-1.2836291691880794E-2</v>
      </c>
    </row>
    <row r="38" spans="1:6" x14ac:dyDescent="0.25">
      <c r="B38" s="1"/>
    </row>
  </sheetData>
  <mergeCells count="4">
    <mergeCell ref="A5:B5"/>
    <mergeCell ref="A14:B14"/>
    <mergeCell ref="A22:B22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Максим</cp:lastModifiedBy>
  <dcterms:created xsi:type="dcterms:W3CDTF">2019-01-14T11:01:44Z</dcterms:created>
  <dcterms:modified xsi:type="dcterms:W3CDTF">2019-03-17T18:42:46Z</dcterms:modified>
</cp:coreProperties>
</file>